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PW 2015-slides\"/>
    </mc:Choice>
  </mc:AlternateContent>
  <bookViews>
    <workbookView xWindow="0" yWindow="0" windowWidth="10230" windowHeight="8880"/>
  </bookViews>
  <sheets>
    <sheet name="Foglio1" sheetId="1" r:id="rId1"/>
    <sheet name="Foglio2" sheetId="2" r:id="rId2"/>
    <sheet name="Foglio3" sheetId="3" r:id="rId3"/>
  </sheets>
  <definedNames>
    <definedName name="Excel_BuiltIn__FilterDatabase_1">Foglio1!$B$30:$G$30</definedName>
  </definedNames>
  <calcPr calcId="152511"/>
</workbook>
</file>

<file path=xl/calcChain.xml><?xml version="1.0" encoding="utf-8"?>
<calcChain xmlns="http://schemas.openxmlformats.org/spreadsheetml/2006/main">
  <c r="K15" i="1" l="1"/>
  <c r="J15" i="1"/>
  <c r="J23" i="1"/>
  <c r="K11" i="1"/>
  <c r="J11" i="1"/>
  <c r="K9" i="1"/>
  <c r="J9" i="1"/>
  <c r="L9" i="1"/>
  <c r="D8" i="1"/>
  <c r="G26" i="1"/>
  <c r="G11" i="1"/>
  <c r="D25" i="1"/>
  <c r="D18" i="1"/>
  <c r="D17" i="1"/>
  <c r="D14" i="1"/>
  <c r="E28" i="1"/>
  <c r="L11" i="1"/>
  <c r="L15" i="1"/>
  <c r="F28" i="1"/>
  <c r="F29" i="1"/>
  <c r="G27" i="1"/>
  <c r="D27" i="1"/>
  <c r="G16" i="1"/>
  <c r="D16" i="1"/>
  <c r="G15" i="1"/>
  <c r="D15" i="1"/>
  <c r="G14" i="1"/>
  <c r="G13" i="1"/>
  <c r="D13" i="1"/>
  <c r="D12" i="1"/>
  <c r="D11" i="1"/>
  <c r="D10" i="1"/>
  <c r="G9" i="1"/>
  <c r="G18" i="1"/>
  <c r="D23" i="1"/>
  <c r="D22" i="1"/>
  <c r="D19" i="1"/>
  <c r="D7" i="1"/>
  <c r="D6" i="1"/>
  <c r="C28" i="1"/>
  <c r="C29" i="1"/>
  <c r="D5" i="1"/>
  <c r="G5" i="1"/>
  <c r="J5" i="1"/>
  <c r="K5" i="1"/>
  <c r="K23" i="1"/>
  <c r="G6" i="1"/>
  <c r="G7" i="1"/>
  <c r="J7" i="1"/>
  <c r="K7" i="1"/>
  <c r="G8" i="1"/>
  <c r="L13" i="1"/>
  <c r="L17" i="1"/>
  <c r="L19" i="1"/>
  <c r="G20" i="1"/>
  <c r="G21" i="1"/>
  <c r="L21" i="1"/>
  <c r="G22" i="1"/>
  <c r="G25" i="1"/>
  <c r="J25" i="1"/>
  <c r="K25" i="1"/>
  <c r="B28" i="1"/>
  <c r="B29" i="1"/>
  <c r="D30" i="1"/>
  <c r="G30" i="1"/>
  <c r="L7" i="1"/>
  <c r="G28" i="1"/>
  <c r="E29" i="1"/>
  <c r="G29" i="1"/>
  <c r="L5" i="1"/>
  <c r="D29" i="1"/>
  <c r="D28" i="1"/>
  <c r="L25" i="1"/>
  <c r="K29" i="1"/>
  <c r="L23" i="1"/>
  <c r="J29" i="1"/>
  <c r="L29" i="1"/>
</calcChain>
</file>

<file path=xl/sharedStrings.xml><?xml version="1.0" encoding="utf-8"?>
<sst xmlns="http://schemas.openxmlformats.org/spreadsheetml/2006/main" count="68" uniqueCount="58">
  <si>
    <t xml:space="preserve">   BKH</t>
  </si>
  <si>
    <t>%</t>
  </si>
  <si>
    <t xml:space="preserve">   BKS</t>
  </si>
  <si>
    <t>%CHG</t>
  </si>
  <si>
    <t>CANADA</t>
  </si>
  <si>
    <r>
      <t>BKH</t>
    </r>
    <r>
      <rPr>
        <i/>
        <sz val="8"/>
        <rFont val="Arial"/>
        <family val="2"/>
      </rPr>
      <t>(see left for details)</t>
    </r>
  </si>
  <si>
    <t>USA</t>
  </si>
  <si>
    <t>SWEDEN</t>
  </si>
  <si>
    <r>
      <t>BKS</t>
    </r>
    <r>
      <rPr>
        <i/>
        <sz val="8"/>
        <rFont val="Arial"/>
        <family val="2"/>
      </rPr>
      <t>(see left for details)</t>
    </r>
  </si>
  <si>
    <t>FINLAND</t>
  </si>
  <si>
    <t>&gt;100%</t>
  </si>
  <si>
    <t>--</t>
  </si>
  <si>
    <r>
      <t>Sulfite SW-</t>
    </r>
    <r>
      <rPr>
        <sz val="9"/>
        <rFont val="Arial"/>
        <family val="2"/>
      </rPr>
      <t>Bl.&amp;Unbl.</t>
    </r>
  </si>
  <si>
    <t>GERMANY</t>
  </si>
  <si>
    <t>PORTUGAL</t>
  </si>
  <si>
    <r>
      <t>Sulfite HW-</t>
    </r>
    <r>
      <rPr>
        <sz val="9"/>
        <rFont val="Arial"/>
        <family val="2"/>
      </rPr>
      <t>Bl.&amp;Unbl.</t>
    </r>
  </si>
  <si>
    <t>SPAIN</t>
  </si>
  <si>
    <t>BELGIUM</t>
  </si>
  <si>
    <t>Dissolving</t>
  </si>
  <si>
    <t>FRANCE</t>
  </si>
  <si>
    <t>AUSTRIA</t>
  </si>
  <si>
    <r>
      <t>UBK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SW &amp; HW-sulfate</t>
    </r>
  </si>
  <si>
    <t>CHILE</t>
  </si>
  <si>
    <t>BRAZIL</t>
  </si>
  <si>
    <t>Mechanical</t>
  </si>
  <si>
    <t>RUSSIA</t>
  </si>
  <si>
    <t>Mainly Swe, Croatia</t>
  </si>
  <si>
    <t>SLOVAKIA</t>
  </si>
  <si>
    <t>Thermo-mech.</t>
  </si>
  <si>
    <t>ESTONIA</t>
  </si>
  <si>
    <t>CZECH REP.</t>
  </si>
  <si>
    <t>Semich. incl.CTMP</t>
  </si>
  <si>
    <t>INDONESIA</t>
  </si>
  <si>
    <t>MOROCCO</t>
  </si>
  <si>
    <t>TOT CHEM.</t>
  </si>
  <si>
    <t>S. AFRICA</t>
  </si>
  <si>
    <t>NL (trader)</t>
  </si>
  <si>
    <t>TOT MECHAN.,</t>
  </si>
  <si>
    <t>THERMOMECH.,</t>
  </si>
  <si>
    <t>SEMICHEM.</t>
  </si>
  <si>
    <t>SUBTOTAL</t>
  </si>
  <si>
    <t>OTHERS</t>
  </si>
  <si>
    <t>GRAN</t>
  </si>
  <si>
    <t>TOTAL</t>
  </si>
  <si>
    <t>In bold major countries</t>
  </si>
  <si>
    <t>In colour significant changes</t>
  </si>
  <si>
    <t>Source: Assocarta</t>
  </si>
  <si>
    <t>URUGUAY</t>
  </si>
  <si>
    <t>BULGARIA</t>
  </si>
  <si>
    <t>ALL PULPS - ALL COUNTRIES</t>
  </si>
  <si>
    <t>-100%</t>
  </si>
  <si>
    <t>UK (trader)</t>
  </si>
  <si>
    <t>Mainly Russia, Germany</t>
  </si>
  <si>
    <t>Mainly Bel, Ger</t>
  </si>
  <si>
    <t>Mainly  Finland</t>
  </si>
  <si>
    <t>Mainly Austria, Sweden</t>
  </si>
  <si>
    <t>Mainly Sweden</t>
  </si>
  <si>
    <t>Mainly Fin, Can,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</si>
</sst>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.5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i/>
      <sz val="13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21" fillId="0" borderId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2" fillId="0" borderId="2" xfId="0" applyFont="1" applyBorder="1" applyAlignment="1">
      <alignment horizontal="right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2" fillId="0" borderId="3" xfId="0" applyFont="1" applyBorder="1"/>
    <xf numFmtId="3" fontId="7" fillId="0" borderId="4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9" fontId="8" fillId="0" borderId="5" xfId="1" applyFont="1" applyFill="1" applyBorder="1" applyAlignment="1" applyProtection="1">
      <alignment horizontal="right"/>
    </xf>
    <xf numFmtId="9" fontId="8" fillId="0" borderId="0" xfId="1" applyFont="1" applyFill="1" applyBorder="1" applyAlignment="1" applyProtection="1">
      <alignment horizontal="right"/>
    </xf>
    <xf numFmtId="0" fontId="0" fillId="0" borderId="0" xfId="0" applyFont="1" applyFill="1"/>
    <xf numFmtId="0" fontId="7" fillId="0" borderId="3" xfId="0" applyFont="1" applyBorder="1"/>
    <xf numFmtId="0" fontId="7" fillId="0" borderId="0" xfId="0" applyFont="1"/>
    <xf numFmtId="0" fontId="0" fillId="0" borderId="0" xfId="0" applyFont="1" applyBorder="1"/>
    <xf numFmtId="0" fontId="0" fillId="0" borderId="0" xfId="0" applyBorder="1"/>
    <xf numFmtId="3" fontId="0" fillId="0" borderId="0" xfId="0" applyNumberFormat="1"/>
    <xf numFmtId="0" fontId="7" fillId="0" borderId="6" xfId="0" applyFont="1" applyBorder="1"/>
    <xf numFmtId="3" fontId="7" fillId="0" borderId="7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9" fontId="8" fillId="0" borderId="9" xfId="1" applyFont="1" applyFill="1" applyBorder="1" applyAlignment="1" applyProtection="1">
      <alignment horizontal="right"/>
    </xf>
    <xf numFmtId="0" fontId="15" fillId="0" borderId="3" xfId="0" applyFont="1" applyBorder="1" applyAlignment="1">
      <alignment horizontal="center"/>
    </xf>
    <xf numFmtId="3" fontId="16" fillId="0" borderId="4" xfId="0" applyNumberFormat="1" applyFont="1" applyBorder="1"/>
    <xf numFmtId="3" fontId="16" fillId="0" borderId="10" xfId="0" applyNumberFormat="1" applyFont="1" applyBorder="1"/>
    <xf numFmtId="3" fontId="16" fillId="0" borderId="0" xfId="0" applyNumberFormat="1" applyFont="1" applyBorder="1" applyAlignment="1">
      <alignment horizontal="right"/>
    </xf>
    <xf numFmtId="3" fontId="0" fillId="0" borderId="7" xfId="0" applyNumberFormat="1" applyBorder="1"/>
    <xf numFmtId="3" fontId="0" fillId="0" borderId="8" xfId="0" applyNumberFormat="1" applyBorder="1"/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3" fontId="1" fillId="2" borderId="12" xfId="0" applyNumberFormat="1" applyFont="1" applyFill="1" applyBorder="1"/>
    <xf numFmtId="3" fontId="1" fillId="2" borderId="2" xfId="0" applyNumberFormat="1" applyFont="1" applyFill="1" applyBorder="1"/>
    <xf numFmtId="9" fontId="17" fillId="0" borderId="6" xfId="1" applyFont="1" applyFill="1" applyBorder="1" applyAlignment="1" applyProtection="1">
      <alignment horizontal="center"/>
    </xf>
    <xf numFmtId="3" fontId="17" fillId="0" borderId="7" xfId="0" applyNumberFormat="1" applyFont="1" applyBorder="1"/>
    <xf numFmtId="3" fontId="17" fillId="0" borderId="13" xfId="0" applyNumberFormat="1" applyFont="1" applyBorder="1"/>
    <xf numFmtId="3" fontId="17" fillId="0" borderId="7" xfId="0" applyNumberFormat="1" applyFont="1" applyBorder="1" applyAlignment="1">
      <alignment horizontal="right"/>
    </xf>
    <xf numFmtId="3" fontId="17" fillId="0" borderId="13" xfId="0" applyNumberFormat="1" applyFont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18" fillId="0" borderId="10" xfId="0" applyFont="1" applyBorder="1"/>
    <xf numFmtId="0" fontId="18" fillId="0" borderId="0" xfId="0" applyFont="1" applyBorder="1"/>
    <xf numFmtId="0" fontId="18" fillId="0" borderId="0" xfId="0" applyFont="1"/>
    <xf numFmtId="0" fontId="7" fillId="0" borderId="0" xfId="0" applyFont="1" applyBorder="1"/>
    <xf numFmtId="0" fontId="19" fillId="0" borderId="0" xfId="0" applyFont="1" applyBorder="1" applyAlignment="1">
      <alignment horizontal="left"/>
    </xf>
    <xf numFmtId="164" fontId="20" fillId="0" borderId="0" xfId="1" applyNumberFormat="1" applyFont="1" applyFill="1" applyBorder="1" applyAlignment="1" applyProtection="1"/>
    <xf numFmtId="0" fontId="0" fillId="0" borderId="0" xfId="0" applyFill="1"/>
    <xf numFmtId="9" fontId="16" fillId="0" borderId="0" xfId="1" applyFont="1" applyFill="1" applyBorder="1" applyAlignment="1" applyProtection="1">
      <alignment horizontal="righ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9" fontId="8" fillId="3" borderId="5" xfId="1" applyFont="1" applyFill="1" applyBorder="1" applyAlignment="1" applyProtection="1">
      <alignment horizontal="right"/>
    </xf>
    <xf numFmtId="3" fontId="7" fillId="0" borderId="4" xfId="0" quotePrefix="1" applyNumberFormat="1" applyFont="1" applyBorder="1" applyAlignment="1">
      <alignment horizontal="right"/>
    </xf>
    <xf numFmtId="3" fontId="7" fillId="0" borderId="0" xfId="0" quotePrefix="1" applyNumberFormat="1" applyFont="1" applyBorder="1" applyAlignment="1">
      <alignment horizontal="right"/>
    </xf>
    <xf numFmtId="9" fontId="8" fillId="0" borderId="5" xfId="1" quotePrefix="1" applyFont="1" applyFill="1" applyBorder="1" applyAlignment="1" applyProtection="1">
      <alignment horizontal="right"/>
    </xf>
    <xf numFmtId="9" fontId="8" fillId="0" borderId="9" xfId="1" quotePrefix="1" applyFont="1" applyFill="1" applyBorder="1" applyAlignment="1" applyProtection="1">
      <alignment horizontal="right"/>
    </xf>
    <xf numFmtId="0" fontId="0" fillId="0" borderId="0" xfId="0" quotePrefix="1"/>
    <xf numFmtId="0" fontId="7" fillId="0" borderId="0" xfId="0" quotePrefix="1" applyFont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9" fontId="8" fillId="0" borderId="4" xfId="1" applyFont="1" applyFill="1" applyBorder="1" applyAlignment="1" applyProtection="1">
      <alignment horizontal="right"/>
    </xf>
    <xf numFmtId="0" fontId="2" fillId="0" borderId="0" xfId="0" applyFont="1" applyBorder="1"/>
    <xf numFmtId="3" fontId="2" fillId="0" borderId="0" xfId="0" applyNumberFormat="1" applyFont="1" applyBorder="1"/>
    <xf numFmtId="9" fontId="7" fillId="0" borderId="5" xfId="1" applyFont="1" applyFill="1" applyBorder="1" applyAlignment="1" applyProtection="1">
      <alignment horizontal="right"/>
    </xf>
    <xf numFmtId="0" fontId="10" fillId="0" borderId="0" xfId="0" applyFont="1" applyBorder="1"/>
    <xf numFmtId="0" fontId="0" fillId="0" borderId="5" xfId="0" applyFill="1" applyBorder="1" applyAlignment="1">
      <alignment horizontal="right"/>
    </xf>
    <xf numFmtId="9" fontId="7" fillId="3" borderId="5" xfId="1" applyFont="1" applyFill="1" applyBorder="1" applyAlignment="1" applyProtection="1">
      <alignment horizontal="right"/>
    </xf>
    <xf numFmtId="3" fontId="6" fillId="0" borderId="0" xfId="0" applyNumberFormat="1" applyFont="1" applyBorder="1"/>
    <xf numFmtId="0" fontId="4" fillId="0" borderId="0" xfId="0" applyFont="1" applyBorder="1" applyAlignment="1">
      <alignment vertical="top"/>
    </xf>
    <xf numFmtId="3" fontId="7" fillId="0" borderId="0" xfId="0" applyNumberFormat="1" applyFont="1" applyBorder="1"/>
    <xf numFmtId="3" fontId="7" fillId="0" borderId="5" xfId="0" applyNumberFormat="1" applyFont="1" applyFill="1" applyBorder="1" applyAlignment="1">
      <alignment horizontal="right"/>
    </xf>
    <xf numFmtId="9" fontId="8" fillId="0" borderId="4" xfId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vertical="top"/>
    </xf>
    <xf numFmtId="0" fontId="13" fillId="0" borderId="0" xfId="0" applyFont="1" applyBorder="1"/>
    <xf numFmtId="3" fontId="1" fillId="0" borderId="0" xfId="0" applyNumberFormat="1" applyFont="1" applyBorder="1"/>
    <xf numFmtId="3" fontId="0" fillId="0" borderId="0" xfId="0" applyNumberFormat="1" applyBorder="1"/>
    <xf numFmtId="3" fontId="0" fillId="0" borderId="5" xfId="0" applyNumberFormat="1" applyFill="1" applyBorder="1" applyAlignment="1">
      <alignment horizontal="right"/>
    </xf>
    <xf numFmtId="3" fontId="14" fillId="0" borderId="0" xfId="0" applyNumberFormat="1" applyFont="1" applyBorder="1"/>
    <xf numFmtId="9" fontId="8" fillId="0" borderId="14" xfId="1" applyFont="1" applyFill="1" applyBorder="1" applyAlignment="1" applyProtection="1">
      <alignment horizontal="center"/>
    </xf>
    <xf numFmtId="0" fontId="0" fillId="0" borderId="16" xfId="0" applyBorder="1" applyAlignment="1">
      <alignment horizontal="right"/>
    </xf>
    <xf numFmtId="9" fontId="8" fillId="0" borderId="17" xfId="1" applyFont="1" applyFill="1" applyBorder="1" applyAlignment="1" applyProtection="1">
      <alignment horizontal="center"/>
    </xf>
    <xf numFmtId="0" fontId="4" fillId="0" borderId="18" xfId="0" applyFont="1" applyBorder="1" applyAlignment="1">
      <alignment vertical="top"/>
    </xf>
    <xf numFmtId="3" fontId="7" fillId="0" borderId="18" xfId="0" applyNumberFormat="1" applyFont="1" applyBorder="1"/>
    <xf numFmtId="3" fontId="7" fillId="0" borderId="19" xfId="0" applyNumberFormat="1" applyFont="1" applyFill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0" fillId="0" borderId="21" xfId="0" applyBorder="1"/>
    <xf numFmtId="0" fontId="5" fillId="0" borderId="21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164" fontId="16" fillId="3" borderId="9" xfId="1" applyNumberFormat="1" applyFont="1" applyFill="1" applyBorder="1" applyAlignment="1" applyProtection="1">
      <alignment horizontal="right"/>
    </xf>
    <xf numFmtId="164" fontId="2" fillId="3" borderId="5" xfId="1" applyNumberFormat="1" applyFont="1" applyFill="1" applyBorder="1" applyAlignment="1" applyProtection="1">
      <alignment horizontal="right"/>
    </xf>
    <xf numFmtId="9" fontId="8" fillId="4" borderId="5" xfId="1" applyFont="1" applyFill="1" applyBorder="1" applyAlignment="1" applyProtection="1">
      <alignment horizontal="right"/>
    </xf>
    <xf numFmtId="9" fontId="8" fillId="5" borderId="5" xfId="1" applyFont="1" applyFill="1" applyBorder="1" applyAlignment="1" applyProtection="1">
      <alignment horizontal="right"/>
    </xf>
    <xf numFmtId="9" fontId="8" fillId="5" borderId="5" xfId="1" quotePrefix="1" applyFont="1" applyFill="1" applyBorder="1" applyAlignment="1" applyProtection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/>
    <xf numFmtId="0" fontId="0" fillId="0" borderId="2" xfId="0" applyBorder="1" applyAlignment="1"/>
    <xf numFmtId="164" fontId="16" fillId="5" borderId="9" xfId="1" applyNumberFormat="1" applyFont="1" applyFill="1" applyBorder="1" applyAlignment="1" applyProtection="1">
      <alignment horizontal="right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14" zoomScaleNormal="100" zoomScaleSheetLayoutView="100" workbookViewId="0">
      <selection activeCell="F23" sqref="F23"/>
    </sheetView>
  </sheetViews>
  <sheetFormatPr defaultRowHeight="12.3" x14ac:dyDescent="0.4"/>
  <cols>
    <col min="1" max="1" width="20.1640625" customWidth="1"/>
    <col min="2" max="2" width="12.0546875" customWidth="1"/>
    <col min="3" max="3" width="12.27734375" customWidth="1"/>
    <col min="4" max="4" width="8.5546875" customWidth="1"/>
    <col min="5" max="6" width="13" customWidth="1"/>
    <col min="7" max="7" width="8.5546875" customWidth="1"/>
    <col min="8" max="8" width="1.0546875" customWidth="1"/>
    <col min="9" max="9" width="19.5546875" customWidth="1"/>
    <col min="10" max="10" width="13.44140625" customWidth="1"/>
    <col min="11" max="11" width="14.0546875" customWidth="1"/>
    <col min="12" max="12" width="6.83203125" style="1" customWidth="1"/>
    <col min="13" max="13" width="8.71875" customWidth="1"/>
  </cols>
  <sheetData>
    <row r="1" spans="1:15" ht="12.6" thickBot="1" x14ac:dyDescent="0.45"/>
    <row r="2" spans="1:15" ht="17.7" x14ac:dyDescent="0.6">
      <c r="A2" s="2"/>
      <c r="B2" s="100" t="s">
        <v>0</v>
      </c>
      <c r="C2" s="100"/>
      <c r="D2" s="3" t="s">
        <v>1</v>
      </c>
      <c r="E2" s="101" t="s">
        <v>2</v>
      </c>
      <c r="F2" s="101"/>
      <c r="G2" s="3" t="s">
        <v>1</v>
      </c>
      <c r="H2" s="64"/>
      <c r="I2" s="102" t="s">
        <v>49</v>
      </c>
      <c r="J2" s="103"/>
      <c r="K2" s="103"/>
      <c r="L2" s="104"/>
    </row>
    <row r="3" spans="1:15" ht="9" customHeight="1" x14ac:dyDescent="0.6">
      <c r="A3" s="4"/>
      <c r="B3" s="5"/>
      <c r="C3" s="6"/>
      <c r="D3" s="7"/>
      <c r="E3" s="6"/>
      <c r="F3" s="6"/>
      <c r="G3" s="7"/>
      <c r="H3" s="65"/>
      <c r="I3" s="21"/>
      <c r="J3" s="21"/>
      <c r="K3" s="21"/>
      <c r="L3" s="66"/>
    </row>
    <row r="4" spans="1:15" ht="15" x14ac:dyDescent="0.5">
      <c r="A4" s="8"/>
      <c r="B4" s="9">
        <v>2014</v>
      </c>
      <c r="C4" s="10">
        <v>2013</v>
      </c>
      <c r="D4" s="11"/>
      <c r="E4" s="10">
        <v>2014</v>
      </c>
      <c r="F4" s="10">
        <v>2013</v>
      </c>
      <c r="G4" s="11"/>
      <c r="H4" s="91"/>
      <c r="I4" s="92"/>
      <c r="J4" s="93">
        <v>2014</v>
      </c>
      <c r="K4" s="93">
        <v>2013</v>
      </c>
      <c r="L4" s="94" t="s">
        <v>3</v>
      </c>
    </row>
    <row r="5" spans="1:15" ht="15" x14ac:dyDescent="0.5">
      <c r="A5" s="12" t="s">
        <v>4</v>
      </c>
      <c r="B5" s="13">
        <v>176</v>
      </c>
      <c r="C5" s="14">
        <v>354</v>
      </c>
      <c r="D5" s="15">
        <f>(B5-C5)/C5</f>
        <v>-0.50282485875706218</v>
      </c>
      <c r="E5" s="14">
        <v>67126</v>
      </c>
      <c r="F5" s="14">
        <v>145845</v>
      </c>
      <c r="G5" s="97">
        <f>(E5-F5)/F5</f>
        <v>-0.53974424903150608</v>
      </c>
      <c r="H5" s="67"/>
      <c r="I5" s="68" t="s">
        <v>5</v>
      </c>
      <c r="J5" s="69">
        <f>B30</f>
        <v>1577000</v>
      </c>
      <c r="K5" s="69">
        <f>C30</f>
        <v>1562237</v>
      </c>
      <c r="L5" s="70">
        <f>(J5-K5)/K5</f>
        <v>9.4499106089536988E-3</v>
      </c>
    </row>
    <row r="6" spans="1:15" ht="15" x14ac:dyDescent="0.5">
      <c r="A6" s="12" t="s">
        <v>6</v>
      </c>
      <c r="B6" s="13">
        <v>68238</v>
      </c>
      <c r="C6" s="14">
        <v>97883</v>
      </c>
      <c r="D6" s="97">
        <f>(B6-C6)/C6</f>
        <v>-0.30286157964099997</v>
      </c>
      <c r="E6" s="14">
        <v>318230</v>
      </c>
      <c r="F6" s="14">
        <v>397695</v>
      </c>
      <c r="G6" s="97">
        <f>(E6-F6)/F6</f>
        <v>-0.19981392775870957</v>
      </c>
      <c r="H6" s="67"/>
      <c r="I6" s="71"/>
      <c r="J6" s="21"/>
      <c r="K6" s="21"/>
      <c r="L6" s="72"/>
      <c r="M6" s="17"/>
    </row>
    <row r="7" spans="1:15" ht="15" x14ac:dyDescent="0.5">
      <c r="A7" s="12" t="s">
        <v>7</v>
      </c>
      <c r="B7" s="13">
        <v>2154</v>
      </c>
      <c r="C7" s="14">
        <v>1889</v>
      </c>
      <c r="D7" s="15">
        <f>(B7-C7)/C7</f>
        <v>0.14028586553732134</v>
      </c>
      <c r="E7" s="14">
        <v>249368</v>
      </c>
      <c r="F7" s="14">
        <v>212230</v>
      </c>
      <c r="G7" s="98">
        <f>(E7-F7)/F7</f>
        <v>0.17498939829430335</v>
      </c>
      <c r="H7" s="67"/>
      <c r="I7" s="68" t="s">
        <v>8</v>
      </c>
      <c r="J7" s="69">
        <f>E30</f>
        <v>1390671</v>
      </c>
      <c r="K7" s="69">
        <f>F30</f>
        <v>1520784</v>
      </c>
      <c r="L7" s="73">
        <f>(J7-K7)/K7</f>
        <v>-8.5556528737808918E-2</v>
      </c>
    </row>
    <row r="8" spans="1:15" ht="15" x14ac:dyDescent="0.5">
      <c r="A8" s="12" t="s">
        <v>9</v>
      </c>
      <c r="B8" s="13">
        <v>31384</v>
      </c>
      <c r="C8" s="14">
        <v>44235</v>
      </c>
      <c r="D8" s="97">
        <f>(B8-C8)/C8</f>
        <v>-0.29051655928563352</v>
      </c>
      <c r="E8" s="14">
        <v>190516</v>
      </c>
      <c r="F8" s="14">
        <v>171223</v>
      </c>
      <c r="G8" s="98">
        <f>(E8-F8)/F8</f>
        <v>0.11267761924507806</v>
      </c>
      <c r="H8" s="67"/>
      <c r="I8" s="71"/>
      <c r="J8" s="21"/>
      <c r="K8" s="21"/>
      <c r="L8" s="72"/>
    </row>
    <row r="9" spans="1:15" ht="15" x14ac:dyDescent="0.5">
      <c r="A9" s="12" t="s">
        <v>13</v>
      </c>
      <c r="B9" s="13">
        <v>252</v>
      </c>
      <c r="C9" s="14">
        <v>2786</v>
      </c>
      <c r="D9" s="59" t="s">
        <v>10</v>
      </c>
      <c r="E9" s="14">
        <v>114297</v>
      </c>
      <c r="F9" s="14">
        <v>115461</v>
      </c>
      <c r="G9" s="56">
        <f>(E9-F9)/F9</f>
        <v>-1.0081326162080703E-2</v>
      </c>
      <c r="H9" s="67"/>
      <c r="I9" s="68" t="s">
        <v>12</v>
      </c>
      <c r="J9" s="74">
        <f>5764+1248</f>
        <v>7012</v>
      </c>
      <c r="K9" s="74">
        <f>12000+1696</f>
        <v>13696</v>
      </c>
      <c r="L9" s="70">
        <f>(J9-K9)/K9</f>
        <v>-0.48802570093457942</v>
      </c>
    </row>
    <row r="10" spans="1:15" ht="15" x14ac:dyDescent="0.5">
      <c r="A10" s="18" t="s">
        <v>14</v>
      </c>
      <c r="B10" s="13">
        <v>22091</v>
      </c>
      <c r="C10" s="14">
        <v>39702</v>
      </c>
      <c r="D10" s="97">
        <f t="shared" ref="D10:D18" si="0">(B10-C10)/C10</f>
        <v>-0.44357966853055264</v>
      </c>
      <c r="E10" s="13">
        <v>0</v>
      </c>
      <c r="F10" s="14">
        <v>0</v>
      </c>
      <c r="G10" s="99" t="s">
        <v>11</v>
      </c>
      <c r="H10" s="67"/>
      <c r="I10" s="75" t="s">
        <v>52</v>
      </c>
      <c r="J10" s="76"/>
      <c r="K10" s="76"/>
      <c r="L10" s="77"/>
      <c r="O10" s="61"/>
    </row>
    <row r="11" spans="1:15" ht="15" x14ac:dyDescent="0.5">
      <c r="A11" s="12" t="s">
        <v>16</v>
      </c>
      <c r="B11" s="13">
        <v>174936</v>
      </c>
      <c r="C11" s="14">
        <v>241754</v>
      </c>
      <c r="D11" s="97">
        <f t="shared" si="0"/>
        <v>-0.27638839481456356</v>
      </c>
      <c r="E11" s="13">
        <v>6458</v>
      </c>
      <c r="F11" s="14">
        <v>956</v>
      </c>
      <c r="G11" s="59">
        <f>(E11-F11)/F11</f>
        <v>5.7552301255230125</v>
      </c>
      <c r="H11" s="78"/>
      <c r="I11" s="68" t="s">
        <v>15</v>
      </c>
      <c r="J11" s="69">
        <f>6053+917</f>
        <v>6970</v>
      </c>
      <c r="K11" s="69">
        <f>5800+534</f>
        <v>6334</v>
      </c>
      <c r="L11" s="70">
        <f>(J11-K11)/K11</f>
        <v>0.10041048310704137</v>
      </c>
    </row>
    <row r="12" spans="1:15" ht="15" x14ac:dyDescent="0.5">
      <c r="A12" s="12" t="s">
        <v>17</v>
      </c>
      <c r="B12" s="13">
        <v>43090</v>
      </c>
      <c r="C12" s="14">
        <v>46526</v>
      </c>
      <c r="D12" s="15">
        <f t="shared" si="0"/>
        <v>-7.3851179985384513E-2</v>
      </c>
      <c r="E12" s="13">
        <v>4135</v>
      </c>
      <c r="F12" s="14">
        <v>279</v>
      </c>
      <c r="G12" s="59" t="s">
        <v>10</v>
      </c>
      <c r="H12" s="67"/>
      <c r="I12" s="75" t="s">
        <v>53</v>
      </c>
      <c r="J12" s="76"/>
      <c r="K12" s="76"/>
      <c r="L12" s="77"/>
    </row>
    <row r="13" spans="1:15" ht="15" x14ac:dyDescent="0.5">
      <c r="A13" s="12" t="s">
        <v>19</v>
      </c>
      <c r="B13" s="13">
        <v>64362</v>
      </c>
      <c r="C13" s="14">
        <v>59657</v>
      </c>
      <c r="D13" s="15">
        <f t="shared" si="0"/>
        <v>7.8867526023769216E-2</v>
      </c>
      <c r="E13" s="13">
        <v>120995</v>
      </c>
      <c r="F13" s="14">
        <v>77780</v>
      </c>
      <c r="G13" s="98">
        <f>(E13-F13)/F13</f>
        <v>0.55560555412702495</v>
      </c>
      <c r="H13" s="78"/>
      <c r="I13" s="68" t="s">
        <v>18</v>
      </c>
      <c r="J13" s="69">
        <v>2389</v>
      </c>
      <c r="K13" s="69">
        <v>3678</v>
      </c>
      <c r="L13" s="70">
        <f>(J13-K13)/K13</f>
        <v>-0.35046220772158782</v>
      </c>
    </row>
    <row r="14" spans="1:15" ht="15" x14ac:dyDescent="0.5">
      <c r="A14" s="12" t="s">
        <v>20</v>
      </c>
      <c r="B14" s="13">
        <v>1937</v>
      </c>
      <c r="C14" s="14">
        <v>7183</v>
      </c>
      <c r="D14" s="59">
        <f t="shared" si="0"/>
        <v>-0.73033551440902134</v>
      </c>
      <c r="E14" s="13">
        <v>115326</v>
      </c>
      <c r="F14" s="14">
        <v>137619</v>
      </c>
      <c r="G14" s="97">
        <f>(E14-F14)/F14</f>
        <v>-0.16199071349159636</v>
      </c>
      <c r="H14" s="67"/>
      <c r="I14" s="79" t="s">
        <v>54</v>
      </c>
      <c r="J14" s="76"/>
      <c r="K14" s="76"/>
      <c r="L14" s="77"/>
    </row>
    <row r="15" spans="1:15" ht="15" x14ac:dyDescent="0.5">
      <c r="A15" s="12" t="s">
        <v>22</v>
      </c>
      <c r="B15" s="13">
        <v>118398</v>
      </c>
      <c r="C15" s="14">
        <v>173058</v>
      </c>
      <c r="D15" s="97">
        <f t="shared" si="0"/>
        <v>-0.31584786603335296</v>
      </c>
      <c r="E15" s="13">
        <v>121711</v>
      </c>
      <c r="F15" s="14">
        <v>157520</v>
      </c>
      <c r="G15" s="97">
        <f>(E15-F15)/F15</f>
        <v>-0.22732986287455562</v>
      </c>
      <c r="H15" s="67"/>
      <c r="I15" s="68" t="s">
        <v>21</v>
      </c>
      <c r="J15" s="69">
        <f>5607+878</f>
        <v>6485</v>
      </c>
      <c r="K15" s="69">
        <f>7282+1422</f>
        <v>8704</v>
      </c>
      <c r="L15" s="70">
        <f>(J15-K15)/K15</f>
        <v>-0.25494025735294118</v>
      </c>
    </row>
    <row r="16" spans="1:15" ht="15" x14ac:dyDescent="0.5">
      <c r="A16" s="12" t="s">
        <v>23</v>
      </c>
      <c r="B16" s="13">
        <v>879424</v>
      </c>
      <c r="C16" s="14">
        <v>716750</v>
      </c>
      <c r="D16" s="98">
        <f t="shared" si="0"/>
        <v>0.2269605859783746</v>
      </c>
      <c r="E16" s="13">
        <v>3125</v>
      </c>
      <c r="F16" s="14">
        <v>7495</v>
      </c>
      <c r="G16" s="15">
        <f>(E16-F16)/F16</f>
        <v>-0.58305537024683118</v>
      </c>
      <c r="H16" s="67"/>
      <c r="I16" s="75" t="s">
        <v>55</v>
      </c>
      <c r="J16" s="76"/>
      <c r="K16" s="76"/>
      <c r="L16" s="77"/>
    </row>
    <row r="17" spans="1:15" ht="15" x14ac:dyDescent="0.5">
      <c r="A17" s="12" t="s">
        <v>47</v>
      </c>
      <c r="B17" s="13">
        <v>137127</v>
      </c>
      <c r="C17" s="14">
        <v>86458</v>
      </c>
      <c r="D17" s="99">
        <f t="shared" si="0"/>
        <v>0.58605334382012075</v>
      </c>
      <c r="E17" s="57">
        <v>424</v>
      </c>
      <c r="F17" s="58">
        <v>0</v>
      </c>
      <c r="G17" s="59" t="s">
        <v>11</v>
      </c>
      <c r="H17" s="67"/>
      <c r="I17" s="68" t="s">
        <v>24</v>
      </c>
      <c r="J17" s="69">
        <v>35955</v>
      </c>
      <c r="K17" s="69">
        <v>67912</v>
      </c>
      <c r="L17" s="73">
        <f>(J17-K17)/K17</f>
        <v>-0.47056484862763576</v>
      </c>
    </row>
    <row r="18" spans="1:15" ht="15" x14ac:dyDescent="0.5">
      <c r="A18" s="18" t="s">
        <v>25</v>
      </c>
      <c r="B18" s="13">
        <v>2737</v>
      </c>
      <c r="C18" s="14">
        <v>5103</v>
      </c>
      <c r="D18" s="59">
        <f t="shared" si="0"/>
        <v>-0.46364883401920437</v>
      </c>
      <c r="E18" s="13">
        <v>13248</v>
      </c>
      <c r="F18" s="14">
        <v>21545</v>
      </c>
      <c r="G18" s="97">
        <f>(E18-F18)/F18</f>
        <v>-0.38510095149686702</v>
      </c>
      <c r="H18" s="67"/>
      <c r="I18" s="75" t="s">
        <v>26</v>
      </c>
      <c r="J18" s="76"/>
      <c r="K18" s="76"/>
      <c r="L18" s="77"/>
    </row>
    <row r="19" spans="1:15" ht="15" x14ac:dyDescent="0.5">
      <c r="A19" s="18" t="s">
        <v>27</v>
      </c>
      <c r="B19" s="13">
        <v>15903</v>
      </c>
      <c r="C19" s="14">
        <v>16520</v>
      </c>
      <c r="D19" s="15">
        <f>(B19-C19)/C19</f>
        <v>-3.7348668280871668E-2</v>
      </c>
      <c r="E19" s="62">
        <v>0</v>
      </c>
      <c r="F19" s="63">
        <v>0</v>
      </c>
      <c r="G19" s="59" t="s">
        <v>11</v>
      </c>
      <c r="H19" s="67"/>
      <c r="I19" s="68" t="s">
        <v>28</v>
      </c>
      <c r="J19" s="69">
        <v>278</v>
      </c>
      <c r="K19" s="69">
        <v>853</v>
      </c>
      <c r="L19" s="70">
        <f>(J19-K19)/K19</f>
        <v>-0.67409144196951931</v>
      </c>
      <c r="N19" s="52"/>
    </row>
    <row r="20" spans="1:15" ht="15" x14ac:dyDescent="0.5">
      <c r="A20" s="18" t="s">
        <v>29</v>
      </c>
      <c r="B20" s="13">
        <v>0</v>
      </c>
      <c r="C20" s="14">
        <v>23</v>
      </c>
      <c r="D20" s="59" t="s">
        <v>11</v>
      </c>
      <c r="E20" s="13">
        <v>11592</v>
      </c>
      <c r="F20" s="14">
        <v>10827</v>
      </c>
      <c r="G20" s="15">
        <f>(E20-F20)/F20</f>
        <v>7.065669160432253E-2</v>
      </c>
      <c r="H20" s="78"/>
      <c r="I20" s="75" t="s">
        <v>56</v>
      </c>
      <c r="J20" s="76"/>
      <c r="K20" s="76"/>
      <c r="L20" s="77"/>
      <c r="N20" s="20"/>
      <c r="O20" s="20"/>
    </row>
    <row r="21" spans="1:15" ht="15" x14ac:dyDescent="0.5">
      <c r="A21" s="18" t="s">
        <v>30</v>
      </c>
      <c r="B21" s="13">
        <v>0</v>
      </c>
      <c r="C21" s="14">
        <v>0</v>
      </c>
      <c r="D21" s="59" t="s">
        <v>11</v>
      </c>
      <c r="E21" s="13">
        <v>0</v>
      </c>
      <c r="F21" s="14">
        <v>9411</v>
      </c>
      <c r="G21" s="15">
        <f>(E21-F21)/F21</f>
        <v>-1</v>
      </c>
      <c r="H21" s="78"/>
      <c r="I21" s="80" t="s">
        <v>31</v>
      </c>
      <c r="J21" s="69">
        <v>97724</v>
      </c>
      <c r="K21" s="69">
        <v>124125</v>
      </c>
      <c r="L21" s="70">
        <f>(J21-K21)/K21</f>
        <v>-0.2126968781470292</v>
      </c>
      <c r="N21" s="21"/>
      <c r="O21" s="21"/>
    </row>
    <row r="22" spans="1:15" ht="15" x14ac:dyDescent="0.5">
      <c r="A22" s="12" t="s">
        <v>32</v>
      </c>
      <c r="B22" s="13">
        <v>7735</v>
      </c>
      <c r="C22" s="14">
        <v>8502</v>
      </c>
      <c r="D22" s="15">
        <f>(B22-C22)/C22</f>
        <v>-9.0214067278287458E-2</v>
      </c>
      <c r="E22" s="13">
        <v>924</v>
      </c>
      <c r="F22" s="14">
        <v>1231</v>
      </c>
      <c r="G22" s="15">
        <f>(E22-F22)/F22</f>
        <v>-0.24939073923639318</v>
      </c>
      <c r="H22" s="87"/>
      <c r="I22" s="88" t="s">
        <v>57</v>
      </c>
      <c r="J22" s="89"/>
      <c r="K22" s="89"/>
      <c r="L22" s="90"/>
    </row>
    <row r="23" spans="1:15" ht="17.7" x14ac:dyDescent="0.6">
      <c r="A23" s="18" t="s">
        <v>33</v>
      </c>
      <c r="B23" s="13">
        <v>0</v>
      </c>
      <c r="C23" s="14">
        <v>2111</v>
      </c>
      <c r="D23" s="15">
        <f>(B23-C23)/C23</f>
        <v>-1</v>
      </c>
      <c r="E23" s="57">
        <v>0</v>
      </c>
      <c r="F23" s="58">
        <v>0</v>
      </c>
      <c r="G23" s="15" t="s">
        <v>11</v>
      </c>
      <c r="H23" s="78"/>
      <c r="I23" s="68" t="s">
        <v>34</v>
      </c>
      <c r="J23" s="81">
        <f>SUM(J5,J7,J9,J11,J13,J15)</f>
        <v>2990527</v>
      </c>
      <c r="K23" s="81">
        <f>SUM(K5,K7,K9,K11,K13,K15)</f>
        <v>3115433</v>
      </c>
      <c r="L23" s="73">
        <f>(J23-K23)/K23</f>
        <v>-4.0092661276939674E-2</v>
      </c>
    </row>
    <row r="24" spans="1:15" ht="15" x14ac:dyDescent="0.5">
      <c r="A24" s="18" t="s">
        <v>35</v>
      </c>
      <c r="B24" s="13"/>
      <c r="C24" s="14"/>
      <c r="D24" s="59" t="s">
        <v>50</v>
      </c>
      <c r="E24" s="57">
        <v>0</v>
      </c>
      <c r="F24" s="58">
        <v>0</v>
      </c>
      <c r="G24" s="59" t="s">
        <v>11</v>
      </c>
      <c r="H24" s="78"/>
      <c r="I24" s="21"/>
      <c r="J24" s="82"/>
      <c r="K24" s="82"/>
      <c r="L24" s="83"/>
    </row>
    <row r="25" spans="1:15" ht="17.7" x14ac:dyDescent="0.6">
      <c r="A25" s="18" t="s">
        <v>36</v>
      </c>
      <c r="B25" s="13">
        <v>2592</v>
      </c>
      <c r="C25" s="14">
        <v>3082</v>
      </c>
      <c r="D25" s="59">
        <f>(B25-C25)/C25</f>
        <v>-0.15898767034393252</v>
      </c>
      <c r="E25" s="13">
        <v>7255</v>
      </c>
      <c r="F25" s="14">
        <v>8484</v>
      </c>
      <c r="G25" s="15">
        <f t="shared" ref="G25:G30" si="1">(E25-F25)/F25</f>
        <v>-0.14486091466289486</v>
      </c>
      <c r="H25" s="78"/>
      <c r="I25" s="71" t="s">
        <v>37</v>
      </c>
      <c r="J25" s="84">
        <f>J17+J19+J21</f>
        <v>133957</v>
      </c>
      <c r="K25" s="84">
        <f>K17+K19+K21</f>
        <v>192890</v>
      </c>
      <c r="L25" s="73">
        <f>(J25-K25)/K25</f>
        <v>-0.30552646586137178</v>
      </c>
    </row>
    <row r="26" spans="1:15" ht="15" x14ac:dyDescent="0.5">
      <c r="A26" s="18" t="s">
        <v>51</v>
      </c>
      <c r="B26" s="57">
        <v>0</v>
      </c>
      <c r="C26" s="58">
        <v>0</v>
      </c>
      <c r="D26" s="59" t="s">
        <v>11</v>
      </c>
      <c r="E26" s="13">
        <v>41683</v>
      </c>
      <c r="F26" s="14">
        <v>36823</v>
      </c>
      <c r="G26" s="59">
        <f t="shared" si="1"/>
        <v>0.13198272818618798</v>
      </c>
      <c r="H26" s="67"/>
      <c r="I26" s="71" t="s">
        <v>38</v>
      </c>
      <c r="J26" s="82"/>
      <c r="K26" s="82"/>
      <c r="L26" s="83"/>
    </row>
    <row r="27" spans="1:15" ht="15" x14ac:dyDescent="0.5">
      <c r="A27" s="23" t="s">
        <v>48</v>
      </c>
      <c r="B27" s="24">
        <v>3751</v>
      </c>
      <c r="C27" s="25">
        <v>7235</v>
      </c>
      <c r="D27" s="60">
        <f>(B27-C27)/C27</f>
        <v>-0.48154803040774014</v>
      </c>
      <c r="E27" s="24">
        <v>2091</v>
      </c>
      <c r="F27" s="25">
        <v>883</v>
      </c>
      <c r="G27" s="60">
        <f t="shared" si="1"/>
        <v>1.3680634201585504</v>
      </c>
      <c r="H27" s="67"/>
      <c r="I27" s="71" t="s">
        <v>39</v>
      </c>
      <c r="J27" s="82"/>
      <c r="K27" s="82"/>
      <c r="L27" s="83"/>
    </row>
    <row r="28" spans="1:15" ht="16.5" thickBot="1" x14ac:dyDescent="0.6">
      <c r="A28" s="27" t="s">
        <v>40</v>
      </c>
      <c r="B28" s="28">
        <f>SUM(B5:B27)</f>
        <v>1576287</v>
      </c>
      <c r="C28" s="29">
        <f>SUM(C5:C27)</f>
        <v>1560811</v>
      </c>
      <c r="D28" s="15">
        <f>(B28-C28)/C28</f>
        <v>9.9153581054977191E-3</v>
      </c>
      <c r="E28" s="30">
        <f>SUM(E5:E27)</f>
        <v>1388504</v>
      </c>
      <c r="F28" s="30">
        <f>SUM(F5:F27)</f>
        <v>1513307</v>
      </c>
      <c r="G28" s="15">
        <f t="shared" si="1"/>
        <v>-8.2470377788512184E-2</v>
      </c>
      <c r="H28" s="67"/>
      <c r="I28" s="21"/>
      <c r="J28" s="82"/>
      <c r="K28" s="82"/>
      <c r="L28" s="83"/>
    </row>
    <row r="29" spans="1:15" ht="17.7" x14ac:dyDescent="0.6">
      <c r="A29" s="23" t="s">
        <v>41</v>
      </c>
      <c r="B29" s="31">
        <f>B30-B28</f>
        <v>713</v>
      </c>
      <c r="C29" s="32">
        <f>C30-C28</f>
        <v>1426</v>
      </c>
      <c r="D29" s="26">
        <f>(B29-C29)/C29</f>
        <v>-0.5</v>
      </c>
      <c r="E29" s="33">
        <f>(E30-E28)</f>
        <v>2167</v>
      </c>
      <c r="F29" s="34">
        <f>F30-F28</f>
        <v>7477</v>
      </c>
      <c r="G29" s="26">
        <f t="shared" si="1"/>
        <v>-0.71017787882840711</v>
      </c>
      <c r="H29" s="78"/>
      <c r="I29" s="35" t="s">
        <v>42</v>
      </c>
      <c r="J29" s="36">
        <f>SUM(J23:J25)</f>
        <v>3124484</v>
      </c>
      <c r="K29" s="37">
        <f>SUM(K23:K25)</f>
        <v>3308323</v>
      </c>
      <c r="L29" s="96">
        <f>(J29-K29)/K29</f>
        <v>-5.5568637040579169E-2</v>
      </c>
    </row>
    <row r="30" spans="1:15" ht="18" thickBot="1" x14ac:dyDescent="0.65">
      <c r="A30" s="38" t="s">
        <v>43</v>
      </c>
      <c r="B30" s="39">
        <v>1577000</v>
      </c>
      <c r="C30" s="40">
        <v>1562237</v>
      </c>
      <c r="D30" s="105">
        <f>(B30-C30)/C30</f>
        <v>9.4499106089536988E-3</v>
      </c>
      <c r="E30" s="41">
        <v>1390671</v>
      </c>
      <c r="F30" s="42">
        <v>1520784</v>
      </c>
      <c r="G30" s="95">
        <f t="shared" si="1"/>
        <v>-8.5556528737808918E-2</v>
      </c>
      <c r="H30" s="85"/>
      <c r="I30" s="43" t="s">
        <v>43</v>
      </c>
      <c r="J30" s="44"/>
      <c r="K30" s="45"/>
      <c r="L30" s="86"/>
    </row>
    <row r="31" spans="1:15" s="19" customFormat="1" ht="15" x14ac:dyDescent="0.5">
      <c r="A31" s="46" t="s">
        <v>44</v>
      </c>
      <c r="B31" s="21"/>
      <c r="C31" s="21"/>
      <c r="D31" s="21"/>
      <c r="E31" s="47"/>
      <c r="F31" s="21"/>
      <c r="G31" s="21"/>
      <c r="H31" s="16"/>
      <c r="I31"/>
      <c r="J31"/>
      <c r="K31"/>
      <c r="L31" s="1"/>
    </row>
    <row r="32" spans="1:15" ht="15" x14ac:dyDescent="0.5">
      <c r="A32" s="48" t="s">
        <v>45</v>
      </c>
      <c r="B32" s="21"/>
      <c r="C32" s="21"/>
      <c r="D32" s="21"/>
      <c r="E32" s="21"/>
      <c r="F32" s="21"/>
      <c r="G32" s="21"/>
      <c r="H32" s="16"/>
    </row>
    <row r="33" spans="1:8" ht="20.100000000000001" x14ac:dyDescent="0.7">
      <c r="A33" s="49" t="s">
        <v>46</v>
      </c>
      <c r="B33" s="50"/>
      <c r="C33" s="51"/>
      <c r="F33" s="52"/>
      <c r="H33" s="53"/>
    </row>
    <row r="34" spans="1:8" ht="15" x14ac:dyDescent="0.5">
      <c r="B34" s="54"/>
      <c r="C34" s="54"/>
      <c r="D34" s="54"/>
      <c r="H34" s="21"/>
    </row>
    <row r="35" spans="1:8" x14ac:dyDescent="0.4">
      <c r="B35" s="22"/>
      <c r="C35" s="22"/>
      <c r="D35" s="22"/>
      <c r="H35" s="21"/>
    </row>
    <row r="36" spans="1:8" ht="21" customHeight="1" x14ac:dyDescent="0.4">
      <c r="A36" s="55"/>
    </row>
  </sheetData>
  <sheetProtection selectLockedCells="1" selectUnlockedCells="1"/>
  <mergeCells count="3">
    <mergeCell ref="B2:C2"/>
    <mergeCell ref="E2:F2"/>
    <mergeCell ref="I2:L2"/>
  </mergeCells>
  <phoneticPr fontId="12" type="noConversion"/>
  <pageMargins left="0.11811023622047245" right="0.27559055118110237" top="0.62992125984251968" bottom="0.15748031496062992" header="0.11811023622047245" footer="0.11811023622047245"/>
  <pageSetup paperSize="9" firstPageNumber="0" orientation="landscape" r:id="rId1"/>
  <headerFooter alignWithMargins="0">
    <oddHeader>&amp;C&amp;"Arial,Grassetto"&amp;16ITALY -  WOODPULP IMPORTS &amp;"Arial,Grassetto Corsivo"&amp;14(ADMT)
&amp;"Arial,Grassetto"Full Year 2014 VS. 2013</oddHeader>
    <oddFooter>&amp;R&amp;F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3" x14ac:dyDescent="0.4"/>
  <sheetData/>
  <sheetProtection selectLockedCells="1" selectUnlockedCells="1"/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3" x14ac:dyDescent="0.4"/>
  <sheetData/>
  <sheetProtection selectLockedCells="1" selectUnlockedCells="1"/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Excel_BuiltIn__FilterDatabase_1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walter.pauly</dc:creator>
  <cp:lastModifiedBy>walter.pauly</cp:lastModifiedBy>
  <cp:lastPrinted>2015-04-28T09:30:24Z</cp:lastPrinted>
  <dcterms:created xsi:type="dcterms:W3CDTF">2011-04-30T08:04:21Z</dcterms:created>
  <dcterms:modified xsi:type="dcterms:W3CDTF">2015-04-30T10:04:17Z</dcterms:modified>
</cp:coreProperties>
</file>